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tricia\Downloads\Seção Padrão  2026 envio grupos\"/>
    </mc:Choice>
  </mc:AlternateContent>
  <xr:revisionPtr revIDLastSave="0" documentId="13_ncr:1_{C52B053D-1328-4A22-A743-E2B0F0C866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EP_2026(V1.0)" sheetId="1" r:id="rId1"/>
  </sheets>
  <definedNames>
    <definedName name="Google_Sheet_Link_173484575" hidden="1">PONTUACAO</definedName>
    <definedName name="PONTUACAO">'TEP_2026(V1.0)'!$F$4:$J$4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BwNtXDz64dMglqZqYNPCLCUzwZm20sta5y9R5QBbho="/>
    </ext>
  </extLst>
</workbook>
</file>

<file path=xl/calcChain.xml><?xml version="1.0" encoding="utf-8"?>
<calcChain xmlns="http://schemas.openxmlformats.org/spreadsheetml/2006/main">
  <c r="J57" i="1" l="1"/>
  <c r="J56" i="1"/>
  <c r="J54" i="1"/>
  <c r="J53" i="1"/>
  <c r="J52" i="1"/>
  <c r="J51" i="1"/>
  <c r="J50" i="1"/>
  <c r="J49" i="1"/>
  <c r="J48" i="1"/>
  <c r="J47" i="1"/>
  <c r="J46" i="1"/>
  <c r="J45" i="1"/>
  <c r="J44" i="1"/>
  <c r="J55" i="1" s="1"/>
  <c r="J42" i="1"/>
  <c r="J41" i="1"/>
  <c r="J40" i="1"/>
  <c r="J39" i="1"/>
  <c r="J38" i="1"/>
  <c r="J37" i="1"/>
  <c r="J36" i="1"/>
  <c r="J35" i="1"/>
  <c r="J34" i="1"/>
  <c r="J33" i="1"/>
  <c r="J43" i="1" s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9" i="1"/>
  <c r="J7" i="1"/>
  <c r="I7" i="1" s="1"/>
  <c r="J32" i="1" l="1"/>
  <c r="J58" i="1"/>
  <c r="F4" i="1" l="1"/>
  <c r="I4" i="1" s="1"/>
  <c r="F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ID#AAACE8__0n8
tc={e4a0dc46-f51e-4667-a50b-f0333d207259}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ID#AAACE8__0n4
tc={a4fde7ab-32bc-41fd-94e9-6f95c014bfd1}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ID#AAACE8__0n0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ID#AAACE8__0nw
tc={6184ba32-0e22-4d5a-be11-867ca4958f0a}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ID#AAACE8__0ns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ID#AAACE8__0no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ID#AAACE8__0nk
tc={91d75ebe-0d81-4a7f-af69-e32f64b8947e}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ID#AAACE8__0nc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ID#AAACE8__0ng
tc={982cf2b5-8c68-496a-9a39-ef0bf271d4a8}    (2026-08-07 15:15:52)
[Threaded comment]
 Your version of Excel allows you to read this threaded comment; however, any edits to it will get removed if the file is opened in a newer version of Excel. Learn more: https://go.microsoft.com/fwlink/?linkid=870924
Comment:
	SE não houve crescimento informar 0 (zero)
======
ID#AAACE8__0nY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ID#AAACE8__0nU
tc={56954aa0-a0ea-4c75-8b64-dcf288cb9d14}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ID#AAACE8__0nQ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ID#AAACE8__0nM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ID#AAACE8__0nI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ID#AAACE8__0nE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ID#AAACE8__0nA
tc={a4fde7ab-32bc-41fd-94e9-6f95c014bfd1}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ID#AAACE8__0m8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ID#AAACE8__0m4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ID#AAACE8__0m0
tc={601faa4f-84ff-42c6-9c24-3907c8b1b878}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ID#AAACE8__0mw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ID#AAACE8__0ms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ID#AAACE8__0mo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ID#AAACE8__0mk
tc={b82b2784-b220-4ab9-b453-848fa23008db}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ID#AAACE8__0mg
tc={9c2ccfc4-e53f-4bf6-9b0b-5e9d6b514a50}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o valor total dos Distintivos Especiais. 
30 x QTD - Para modalidade obrigatoria;
15 x QTD - para outras modalidades
======
ID#AAACE8__0mc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ID#AAACE8__0mY
tc={91d75ebe-0d81-4a7f-af69-e32f64b8947e}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ID#AAACE8__0mU
tc={6184ba32-0e22-4d5a-be11-867ca4958f0a}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ID#AAACE8__0mQ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ID#AAACE8__0mM
tc={56954aa0-a0ea-4c75-8b64-dcf288cb9d14}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ID#AAACE8__0mI
tc={13d142ec-8656-4e70-a81a-c4dfc902b4ce}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ID#AAACE8__0mE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ID#AAACE8__0mA
tc={9c2ccfc4-e53f-4bf6-9b0b-5e9d6b514a50}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o valor total dos Distintivos Especiais. 
30 x QTD - Para modalidade obrigatoria;
15 x QTD - para outras modalidades
======
ID#AAACE8__0l8
tc={91d75ebe-0d81-4a7f-af69-e32f64b8947e}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ID#AAACE8__0l4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ID#AAACE8__0l0
tc={94ddd700-7e48-4294-9464-51df84529ded}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ID#AAACE8__0lw
tc={56954aa0-a0ea-4c75-8b64-dcf288cb9d14}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ID#AAACE8__0ls
tc={94ddd700-7e48-4294-9464-51df84529ded}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ID#AAACE8__0lo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ID#AAACE8__0lk
tc={b82b2784-b220-4ab9-b453-848fa23008db}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ID#AAACE8__0lg
tc={94ddd700-7e48-4294-9464-51df84529ded}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ID#AAACE8__0lc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ID#AAACE8__0lY
tc={9c2ccfc4-e53f-4bf6-9b0b-5e9d6b514a50}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o valor total dos Distintivos Especiais. 
30 x QTD - Para modalidade obrigatoria;
15 x QTD - para outras modalidades
======
ID#AAACE8__0lU
tc={a4fde7ab-32bc-41fd-94e9-6f95c014bfd1}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ID#AAACE8__0lQ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ID#AAACE8__0lM
tc={982cf2b5-8c68-496a-9a39-ef0bf271d4a8}    (2026-08-07 15:15:52)
[Threaded comment]
 Your version of Excel allows you to read this threaded comment; however, any edits to it will get removed if the file is opened in a newer version of Excel. Learn more: https://go.microsoft.com/fwlink/?linkid=870924
Comment:
	SE não houve crescimento informar 0 (zero)
======
ID#AAACE8__0lI
tc={a4fde7ab-32bc-41fd-94e9-6f95c014bfd1}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ID#AAACE8__0lE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ID#AAACE8__0lA
tc={13d142ec-8656-4e70-a81a-c4dfc902b4ce}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ID#AAACE8__0k8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ID#AAACE8__0k0
tc={b82b2784-b220-4ab9-b453-848fa23008db}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ID#AAACE8__0k4
tc={c3979535-8470-4d2c-bf40-5e7500699200}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tem 100% da frequencia lançada no Paxtu
1 - Tenho 100% da frequencia lançada no Paxtu
======
ID#AAACE8__0kw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ID#AAACE8__0ks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ID#AAACE8__0ko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ID#AAACE8__0kk
tc={5535a541-e113-48e7-8589-e28f53539bb4}    (2026-08-07 15:15:52)
[Threaded comment]
 Your version of Excel allows you to read this threaded comment; however, any edits to it will get removed if the file is opened in a newer version of Excel. Learn more: https://go.microsoft.com/fwlink/?linkid=870924
Comment:
	1 – 8 Jovens 3000 pontos
9 – 16 Jovens 3500 pontos
17 – 24 Jovens 4000 pontos
24 – 32 Jovens 5000 pontos
======
ID#AAACE8__0kg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ID#AAACE8__0kc
tc={56954aa0-a0ea-4c75-8b64-dcf288cb9d14}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ID#AAACE8__0kY
tc={601faa4f-84ff-42c6-9c24-3907c8b1b878}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ID#AAACE8__0kU
tc={a4fde7ab-32bc-41fd-94e9-6f95c014bfd1}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ID#AAACE8__0kQ
tc={91d75ebe-0d81-4a7f-af69-e32f64b8947e}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ID#AAACE8__0kM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ID#AAACE8__0kI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ID#AAACE8__0kE
tc={601faa4f-84ff-42c6-9c24-3907c8b1b878}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ID#AAACE8__0kA
tc={6184ba32-0e22-4d5a-be11-867ca4958f0a}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ID#AAACE8__0j8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ID#AAACE8__0j4
tc={618763b1-8ddd-49c8-95d0-9bd04a2ccffe}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ID#AAACE8__0j0
tc={13d142ec-8656-4e70-a81a-c4dfc902b4ce}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ID#AAACE8__0jw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ID#AAACE8__0js
tc={de9f6365-c963-4391-8eb1-01f52632072d}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ID#AAACE8__0jo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ID#AAACE8__0jk
tc={13d142ec-8656-4e70-a81a-c4dfc902b4ce}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ID#AAACE8__0jg
tc={bbdf40d2-c87c-45bd-8d5a-b317726411c5}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ID#AAACE8__0jc
tc={601faa4f-84ff-42c6-9c24-3907c8b1b878}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ID#AAACE8__0jY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ID#AAACE8__0jU
tc={982cf2b5-8c68-496a-9a39-ef0bf271d4a8}    (2026-08-07 15:15:52)
[Threaded comment]
 Your version of Excel allows you to read this threaded comment; however, any edits to it will get removed if the file is opened in a newer version of Excel. Learn more: https://go.microsoft.com/fwlink/?linkid=870924
Comment:
	SE não houve crescimento informar 0 (zero)
======
ID#AAACE8__0jQ
tc={5f9ce2d6-d9fd-4a7c-94e1-b5b10f4b0d67}    (2026-08-07 15:15:52)
[Threaded comment]
 Your version of Excel allows you to read this threaded comment; however, any edits to it will get removed if the file is opened in a newer version of Excel. Learn more: https://go.microsoft.com/fwlink/?linkid=870924
Comment:
	0 - Não participou
1 - Participou
======
ID#AAACE8__0jM
tc={601faa4f-84ff-42c6-9c24-3907c8b1b878}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ID#AAACE8__0jI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ID#AAACE8__0jE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ID#AAACE8__0jA
tc={bbcc2a04-4888-48bf-87bb-5d06ed726df6}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ID#AAACE8__0i8
tc={56954aa0-a0ea-4c75-8b64-dcf288cb9d14}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ID#AAACE8__0i4
tc={9fce4c78-29e2-4f32-9d88-1bf8f66fcb73}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ID#AAACE8__0i0
tc={4047bf5e-c180-4e36-a2aa-4ac383f8117e}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ID#AAACE8__0iw
tc={4f7c18cc-6762-4b20-b8d7-1b5481f01fb2}    (2026-08-07 15:15:52)
[Threaded comment]
 Your version of Excel allows you to read this threaded comment; however, any edits to it will get removed if the file is opened in a newer version of Excel. Learn more: https://go.microsoft.com/fwlink/?linkid=870924
Comment:
	informar as datas de lançamento no Paxtu/mAPPa
======
ID#AAACE8__0is
tc={91d75ebe-0d81-4a7f-af69-e32f64b8947e}    (2026-08-07 15:15:52)
[Threaded comment]
 Your version of Excel allow…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hK7lTJbT2R4hDFd0QgAc8EpfehQ=="/>
    </ext>
  </extLst>
</comments>
</file>

<file path=xl/sharedStrings.xml><?xml version="1.0" encoding="utf-8"?>
<sst xmlns="http://schemas.openxmlformats.org/spreadsheetml/2006/main" count="212" uniqueCount="158">
  <si>
    <t>Grupo Escoteiro:</t>
  </si>
  <si>
    <t xml:space="preserve">       TROPA ESCOTEIRA PADRÃO </t>
  </si>
  <si>
    <t>Tropa Escoteira:</t>
  </si>
  <si>
    <t>Chefe de Seção:</t>
  </si>
  <si>
    <t>Pontuação TOTAL:</t>
  </si>
  <si>
    <t>ITENS</t>
  </si>
  <si>
    <t>CRITÉRIO</t>
  </si>
  <si>
    <t>PONTUAÇÃO</t>
  </si>
  <si>
    <t>DATAS DOS REGISTROS</t>
  </si>
  <si>
    <t>QTD DO ITEM</t>
  </si>
  <si>
    <t>MAXIMO</t>
  </si>
  <si>
    <t>PTS P/ TRF</t>
  </si>
  <si>
    <t>PONTOS</t>
  </si>
  <si>
    <r>
      <rPr>
        <b/>
        <sz val="10"/>
        <color rgb="FF005321"/>
        <rFont val="Tahoma"/>
      </rPr>
      <t xml:space="preserve">Pontuação mínima </t>
    </r>
    <r>
      <rPr>
        <b/>
        <sz val="10"/>
        <color rgb="FF000000"/>
        <rFont val="Tahoma"/>
      </rPr>
      <t xml:space="preserve">a ser atingida em função do número de jovens
</t>
    </r>
  </si>
  <si>
    <t>Membros juvenis ativos no PAXTU</t>
  </si>
  <si>
    <t xml:space="preserve">1- 8 Jovens 3500 pontos
9 -16 Jovens 4500 pontos
17-24 Jovens 5500 pontos
25-32 Jovens 6000 pontos </t>
  </si>
  <si>
    <t>N° de Jovens -&gt;</t>
  </si>
  <si>
    <t>GESTÃO</t>
  </si>
  <si>
    <t>PLANEJAMENTO</t>
  </si>
  <si>
    <t xml:space="preserve">1 - Ciclo de Programa: </t>
  </si>
  <si>
    <t>Atas de Corte de Honra no PAXTU</t>
  </si>
  <si>
    <t>500 pontos por ciclo
limitado a 1000</t>
  </si>
  <si>
    <t>registros no Paxtu</t>
  </si>
  <si>
    <t xml:space="preserve">       Planejar</t>
  </si>
  <si>
    <t xml:space="preserve">       Fazer</t>
  </si>
  <si>
    <t xml:space="preserve">       Avaliar</t>
  </si>
  <si>
    <t xml:space="preserve">       Calendário</t>
  </si>
  <si>
    <t>2 - Assembleia de Tropa</t>
  </si>
  <si>
    <t>Fotos das assembleias realizadas. (Enviar via-email junto com a planilha)</t>
  </si>
  <si>
    <t xml:space="preserve">250 pontos por ciclo
limitado a 500 </t>
  </si>
  <si>
    <r>
      <rPr>
        <b/>
        <sz val="10"/>
        <color theme="1"/>
        <rFont val="Tahoma"/>
      </rPr>
      <t xml:space="preserve">3 - Eleição de Monitores
</t>
    </r>
    <r>
      <rPr>
        <sz val="10"/>
        <color theme="1"/>
        <rFont val="Tahoma"/>
      </rPr>
      <t>Conforme processo democrático</t>
    </r>
  </si>
  <si>
    <t>Nomeação no PAXTU</t>
  </si>
  <si>
    <t xml:space="preserve">100 pontos por eleição limitado a 500 </t>
  </si>
  <si>
    <t>4 - Reunião de Corte de Honra</t>
  </si>
  <si>
    <t>Ata das reuniões no PAXTU</t>
  </si>
  <si>
    <t>50 pontos por Corte
limitado a 1000</t>
  </si>
  <si>
    <t>5 - Conselho de Patrulha</t>
  </si>
  <si>
    <t>Atas dos Conselhos no PAXTU</t>
  </si>
  <si>
    <t>20 pontos por Conselho
limitado a 1000</t>
  </si>
  <si>
    <t>6 -Treinamento de Graduados</t>
  </si>
  <si>
    <t>Treinamentos realizados no ano
Registro no PAXTU</t>
  </si>
  <si>
    <t xml:space="preserve">150 pontos por ciclo
limitado a 300 </t>
  </si>
  <si>
    <t>7 - Reunião de Escotistas da Seção</t>
  </si>
  <si>
    <t>Para pontuar, realizar pelo menos             2 reuniões no mês                                  “Vale a palavra escoteira”</t>
  </si>
  <si>
    <t xml:space="preserve">20 pontos por mês
limitado a 200 </t>
  </si>
  <si>
    <t>-</t>
  </si>
  <si>
    <t>8 - Participação na Seção Padrão do ano anterior</t>
  </si>
  <si>
    <t>Relatório da Região</t>
  </si>
  <si>
    <t>50 pontos.</t>
  </si>
  <si>
    <t>Selecione</t>
  </si>
  <si>
    <t>EFETIVO</t>
  </si>
  <si>
    <t>9 - Crescimento</t>
  </si>
  <si>
    <t>Número maior de jovens em relação ao ano anterior
 “Vale a palavra escoteira”</t>
  </si>
  <si>
    <t>100 pontos 
se maior que ano anterior</t>
  </si>
  <si>
    <t>10 - Frequência</t>
  </si>
  <si>
    <t>Registro no Paxtu de todas as frequências em atividades de sede, externa e especiais</t>
  </si>
  <si>
    <t>200 pontos.</t>
  </si>
  <si>
    <t xml:space="preserve">ATIVIDADES </t>
  </si>
  <si>
    <t>11 - Acampamento / Acantonamento</t>
  </si>
  <si>
    <t>Somente atividade da Seção. Registro da programação e fotos no PAXTU.</t>
  </si>
  <si>
    <t>200 pontos
limitado a 400</t>
  </si>
  <si>
    <t>12 - Jornadas Escoteiras (Patrulhas)</t>
  </si>
  <si>
    <t>Registro da programação no PAXTU com fotos</t>
  </si>
  <si>
    <t>200 pontos por Jornada</t>
  </si>
  <si>
    <t>12 - Jornada de Travessia (jovem em Travessia e mais 2 acompanhantes no máximo)</t>
  </si>
  <si>
    <t>400 pontos por Jornada</t>
  </si>
  <si>
    <t>13 - Atividade de Patrulha</t>
  </si>
  <si>
    <t>Atividades de patrulha planejadas e realizadas pelos jovens, registradas no PAXTU</t>
  </si>
  <si>
    <t xml:space="preserve">150 pontos por Atividade </t>
  </si>
  <si>
    <t>14 - Participação em atividades nacionais 
 (Jambooree)</t>
  </si>
  <si>
    <t>Registro no PAXTU</t>
  </si>
  <si>
    <t>50 pontos 
por participante</t>
  </si>
  <si>
    <t>15  - Participação em atividades Regionais
(ARE, Jogos da Fraternidade, etc.)</t>
  </si>
  <si>
    <t>Participação de cada jovem registrada no PAXTU</t>
  </si>
  <si>
    <t>100 pontos por Patrulha</t>
  </si>
  <si>
    <t>16 - Participação em Fóruns
 (Nacional ou Regional) - LINK</t>
  </si>
  <si>
    <t>30 pontos por jovem
limitado a 1000</t>
  </si>
  <si>
    <t>17 - Participação em Assembleia de Grupo, Assembleia Regional  ou Nacional</t>
  </si>
  <si>
    <t>Participação da tropa nos processos democráticos de nível local e regional registrada no PAXTU</t>
  </si>
  <si>
    <t>20 pontos por jovem
limitado a 1000</t>
  </si>
  <si>
    <t>18 - Atividade com outra seção do Ramo</t>
  </si>
  <si>
    <t>Atividade organizada entre seções de diferentes UELs. 
(Não conta distrital, regional, nacional) Registro no PAXTU</t>
  </si>
  <si>
    <t>100 pontos por atividade
limitado a 400</t>
  </si>
  <si>
    <t>TOTAL DE PONTOS DE GESTÃO</t>
  </si>
  <si>
    <t>PROGRESSÃO</t>
  </si>
  <si>
    <t>19 - Caminho de Lobinho p/ Escoteiro</t>
  </si>
  <si>
    <t>Registro no PAXTU
na data do preenchimento</t>
  </si>
  <si>
    <t>10 pontos                                    por jovem no nível</t>
  </si>
  <si>
    <t>20- Progressão: Pistas</t>
  </si>
  <si>
    <t>10 pontos                                  por jovem no nível</t>
  </si>
  <si>
    <t>21 - Progressão: Trilha</t>
  </si>
  <si>
    <t>15 pontos                                     por jovem no nível</t>
  </si>
  <si>
    <t>22 - Progressão: Rumo</t>
  </si>
  <si>
    <t>20 pontos                                    por jovem no nível</t>
  </si>
  <si>
    <t>23- Progressão: Travessia</t>
  </si>
  <si>
    <t>24 - Caminho Escoteiro p/ Sênior</t>
  </si>
  <si>
    <t xml:space="preserve">25 - Especialidades </t>
  </si>
  <si>
    <t>Qualquer especialidade conquistada no ano</t>
  </si>
  <si>
    <t>10 pontos
por especialidade</t>
  </si>
  <si>
    <t>26 - Distintivos de Modalidade</t>
  </si>
  <si>
    <t>50 pontos
por distintivo</t>
  </si>
  <si>
    <t xml:space="preserve">27 - Insígnias de Interesse Especial  </t>
  </si>
  <si>
    <t xml:space="preserve">50 pontos
por insígnia </t>
  </si>
  <si>
    <t>28- Reconhecimento de Ramo</t>
  </si>
  <si>
    <t>100 pontos
por Lis de Ouro</t>
  </si>
  <si>
    <t>TOTAL DE PONTOS DE PROGRESSÃO</t>
  </si>
  <si>
    <t>ESCOTISTAS</t>
  </si>
  <si>
    <t>29 - Participação em Encontros do Ramo</t>
  </si>
  <si>
    <t xml:space="preserve">Escotistas participantes
(presencial ou virtual). </t>
  </si>
  <si>
    <t>20 pontos
por participante por encontro</t>
  </si>
  <si>
    <t>datas de participação</t>
  </si>
  <si>
    <t>30 - Participação no Curso Preliminar</t>
  </si>
  <si>
    <r>
      <rPr>
        <sz val="10"/>
        <color theme="1"/>
        <rFont val="Tahoma"/>
      </rPr>
      <t xml:space="preserve">Participação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</si>
  <si>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>30 pontos 
por participante</t>
  </si>
  <si>
    <t>31 - Conclusão do Nível Preliminar</t>
  </si>
  <si>
    <r>
      <rPr>
        <sz val="10"/>
        <color theme="1"/>
        <rFont val="Tahoma"/>
      </rPr>
      <t xml:space="preserve">Conclusão nível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</si>
  <si>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 xml:space="preserve">50 pontos
por nível concluído </t>
  </si>
  <si>
    <t>datas de conclusão</t>
  </si>
  <si>
    <t>32 - Participação no Curso Intermediário
Linha Escotista</t>
  </si>
  <si>
    <r>
      <rPr>
        <sz val="10"/>
        <color theme="1"/>
        <rFont val="Tahoma"/>
      </rPr>
      <t xml:space="preserve">Participação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</si>
  <si>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>50 pontos
por participante</t>
  </si>
  <si>
    <t>33 - Conclusão do Nível Intermediário
Linha Escotista</t>
  </si>
  <si>
    <r>
      <rPr>
        <sz val="10"/>
        <color theme="1"/>
        <rFont val="Tahoma"/>
      </rPr>
      <t xml:space="preserve">Conclusão nível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</si>
  <si>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>75 pontos                                  por nível concluído</t>
  </si>
  <si>
    <t>34 - Participação no Curso Avançado
Linha Escotista</t>
  </si>
  <si>
    <r>
      <rPr>
        <sz val="10"/>
        <color theme="1"/>
        <rFont val="Tahoma"/>
      </rPr>
      <t xml:space="preserve">Participação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</si>
  <si>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>75 pontos
por participante</t>
  </si>
  <si>
    <t>35 - Conclusão do Nível Avançado
Linha Escotista</t>
  </si>
  <si>
    <r>
      <rPr>
        <sz val="10"/>
        <color theme="1"/>
        <rFont val="Tahoma"/>
      </rPr>
      <t xml:space="preserve">Conclusão nível </t>
    </r>
    <r>
      <rPr>
        <b/>
        <sz val="10"/>
        <color theme="1"/>
        <rFont val="Tahoma"/>
      </rPr>
      <t xml:space="preserve">no ano
</t>
    </r>
    <r>
      <rPr>
        <sz val="10"/>
        <color theme="1"/>
        <rFont val="Tahoma"/>
      </rPr>
      <t>Registro no PAXTU - com PPF e APF registrados no Paxtu</t>
    </r>
  </si>
  <si>
    <t xml:space="preserve">100 pontos
por nível concluído no ANO                           </t>
  </si>
  <si>
    <r>
      <rPr>
        <sz val="10"/>
        <color theme="1"/>
        <rFont val="Tahoma"/>
      </rPr>
      <t xml:space="preserve">Conclusão do nível em </t>
    </r>
    <r>
      <rPr>
        <b/>
        <sz val="10"/>
        <color theme="1"/>
        <rFont val="Tahoma"/>
      </rPr>
      <t xml:space="preserve">anos anteriores </t>
    </r>
    <r>
      <rPr>
        <sz val="10"/>
        <color theme="1"/>
        <rFont val="Tahoma"/>
      </rPr>
      <t xml:space="preserve">                                </t>
    </r>
  </si>
  <si>
    <t>30 pontos
por IM</t>
  </si>
  <si>
    <r>
      <rPr>
        <b/>
        <sz val="10"/>
        <color theme="1"/>
        <rFont val="Tahoma"/>
      </rPr>
      <t xml:space="preserve">36 - Apoio ao Ramo em Atividades
</t>
    </r>
    <r>
      <rPr>
        <sz val="10"/>
        <color theme="1"/>
        <rFont val="Tahoma"/>
      </rPr>
      <t>Contribuir com a coordenação ou aplicação do programa em atividades regionais e/ou distritais propostas pela UEB/PR</t>
    </r>
  </si>
  <si>
    <t>Número de escotistas na atividade</t>
  </si>
  <si>
    <t>25 pontos
por escotista por atividade
limitado a 300</t>
  </si>
  <si>
    <t>Escreva o nome da atividade</t>
  </si>
  <si>
    <t>37 - Conclusão de módulos, oficinas, CTRs, MATE, CTMAR, CATAR I e II, etc.</t>
  </si>
  <si>
    <t>50 pontos                                    por módulo e oficina</t>
  </si>
  <si>
    <t>Escreva o nome do módulo ou oficina ou outra iniciativa de formação</t>
  </si>
  <si>
    <t>38- Ficha Boa Ideia elaborada</t>
  </si>
  <si>
    <t>Fichas elaboradas e enviadas para a Coordenação do Ramo</t>
  </si>
  <si>
    <t>50 pontos por ficha
limitado a 200 pontos</t>
  </si>
  <si>
    <t>TOTAL DE PONTOS DE ESCOTISTAS</t>
  </si>
  <si>
    <t>Espaços Seguros</t>
  </si>
  <si>
    <t>Adultos</t>
  </si>
  <si>
    <t>Espaços Seguros relacionado a formações no assunto ou participação em cursos</t>
  </si>
  <si>
    <t>Participação na Semana Nacional de Espaços Seguros/ WEBINARS Espaços Seguros da UEB-PR</t>
  </si>
  <si>
    <t>Jovens</t>
  </si>
  <si>
    <t>Espaços Seguros dos jovens por exemplo uma campanha de bulling ou cyberbulling</t>
  </si>
  <si>
    <t>Ciclo de Inclusão (caderno de atividades) comprovada no Paxtu e por encaminhamento de Ficha de Atividade</t>
  </si>
  <si>
    <t>TOTAL DE PONTOS DE ESPAÇOS SEGUROS</t>
  </si>
  <si>
    <t>___________________________________, _____ de ___________________ de 2026</t>
  </si>
  <si>
    <t>Nome do(a) Diretor(a)</t>
  </si>
  <si>
    <t>Nome do(a) Chefe de Seção</t>
  </si>
  <si>
    <t>Diretor Presidente ou Dir. de Métodos Educativos</t>
  </si>
  <si>
    <t>Chefe de Seção</t>
  </si>
  <si>
    <t>Nome do(a) Presidente de Corte de Honra</t>
  </si>
  <si>
    <t>Presidente de Corte de Honra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</si>
</sst>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0"/>
      <color theme="1"/>
      <name val="Tahoma"/>
    </font>
    <font>
      <b/>
      <sz val="16"/>
      <color theme="0"/>
      <name val="Tahoma"/>
    </font>
    <font>
      <sz val="11"/>
      <name val="Calibri"/>
    </font>
    <font>
      <b/>
      <sz val="12"/>
      <color theme="1"/>
      <name val="Tahoma"/>
    </font>
    <font>
      <sz val="11"/>
      <color theme="1"/>
      <name val="Tahoma"/>
    </font>
    <font>
      <b/>
      <sz val="16"/>
      <color rgb="FFFFFFFF"/>
      <name val="Tahoma"/>
    </font>
    <font>
      <b/>
      <sz val="14"/>
      <color theme="1"/>
      <name val="Tahoma"/>
    </font>
    <font>
      <b/>
      <sz val="12"/>
      <color rgb="FFFF0000"/>
      <name val="Tahoma"/>
    </font>
    <font>
      <b/>
      <sz val="10"/>
      <color rgb="FFFFFFFF"/>
      <name val="Tahoma"/>
    </font>
    <font>
      <b/>
      <sz val="10"/>
      <color rgb="FF000000"/>
      <name val="Tahoma"/>
    </font>
    <font>
      <b/>
      <sz val="10"/>
      <color rgb="FF005321"/>
      <name val="Tahoma"/>
    </font>
    <font>
      <b/>
      <sz val="12"/>
      <color rgb="FF005321"/>
      <name val="Tahoma"/>
    </font>
    <font>
      <sz val="10"/>
      <color rgb="FF005321"/>
      <name val="Tahoma"/>
    </font>
    <font>
      <b/>
      <sz val="10"/>
      <color theme="1"/>
      <name val="Tahoma"/>
    </font>
    <font>
      <b/>
      <sz val="11"/>
      <color rgb="FFFF0000"/>
      <name val="Tahoma"/>
    </font>
    <font>
      <b/>
      <sz val="10"/>
      <color theme="0"/>
      <name val="Tahoma"/>
    </font>
    <font>
      <sz val="10"/>
      <color rgb="FF000000"/>
      <name val="Tahoma"/>
    </font>
    <font>
      <sz val="12"/>
      <color theme="1"/>
      <name val="Tahoma"/>
    </font>
  </fonts>
  <fills count="11">
    <fill>
      <patternFill patternType="none"/>
    </fill>
    <fill>
      <patternFill patternType="gray125"/>
    </fill>
    <fill>
      <patternFill patternType="solid">
        <fgColor rgb="FF005321"/>
        <bgColor rgb="FF005321"/>
      </patternFill>
    </fill>
    <fill>
      <patternFill patternType="solid">
        <fgColor rgb="FF93C01F"/>
        <bgColor rgb="FF93C01F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theme="5"/>
        <bgColor theme="5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0" xfId="0" applyFont="1" applyFill="1"/>
    <xf numFmtId="0" fontId="4" fillId="0" borderId="3" xfId="0" applyFont="1" applyBorder="1" applyAlignment="1">
      <alignment vertical="center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3" fillId="6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quotePrefix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2" borderId="19" xfId="0" applyFont="1" applyFill="1" applyBorder="1" applyAlignment="1">
      <alignment horizontal="center" vertical="center" textRotation="90"/>
    </xf>
    <xf numFmtId="0" fontId="14" fillId="0" borderId="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/>
    </xf>
    <xf numFmtId="0" fontId="18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7" borderId="2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10" borderId="3" xfId="0" applyFont="1" applyFill="1" applyBorder="1" applyAlignment="1" applyProtection="1">
      <alignment horizontal="center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/>
      <protection locked="0"/>
    </xf>
    <xf numFmtId="0" fontId="1" fillId="10" borderId="10" xfId="0" applyFont="1" applyFill="1" applyBorder="1" applyAlignment="1" applyProtection="1">
      <alignment horizontal="center" vertical="center" wrapText="1"/>
      <protection locked="0"/>
    </xf>
    <xf numFmtId="0" fontId="1" fillId="10" borderId="10" xfId="0" applyFont="1" applyFill="1" applyBorder="1" applyAlignment="1" applyProtection="1">
      <alignment horizontal="center" vertical="center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7" borderId="23" xfId="0" applyFont="1" applyFill="1" applyBorder="1" applyAlignment="1" applyProtection="1">
      <alignment horizontal="center"/>
      <protection locked="0"/>
    </xf>
    <xf numFmtId="0" fontId="3" fillId="0" borderId="24" xfId="0" applyFont="1" applyBorder="1" applyProtection="1">
      <protection locked="0"/>
    </xf>
    <xf numFmtId="0" fontId="14" fillId="3" borderId="10" xfId="0" applyFont="1" applyFill="1" applyBorder="1" applyAlignment="1">
      <alignment horizontal="center" vertical="center" textRotation="90"/>
    </xf>
    <xf numFmtId="0" fontId="3" fillId="0" borderId="17" xfId="0" applyFont="1" applyBorder="1"/>
    <xf numFmtId="0" fontId="3" fillId="0" borderId="16" xfId="0" applyFont="1" applyBorder="1"/>
    <xf numFmtId="0" fontId="9" fillId="2" borderId="5" xfId="0" applyFont="1" applyFill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14" fillId="8" borderId="4" xfId="0" applyFont="1" applyFill="1" applyBorder="1" applyAlignment="1">
      <alignment horizontal="right"/>
    </xf>
    <xf numFmtId="0" fontId="14" fillId="9" borderId="4" xfId="0" applyFont="1" applyFill="1" applyBorder="1" applyAlignment="1">
      <alignment horizontal="right"/>
    </xf>
    <xf numFmtId="0" fontId="14" fillId="10" borderId="4" xfId="0" applyFont="1" applyFill="1" applyBorder="1" applyAlignment="1">
      <alignment horizontal="right"/>
    </xf>
    <xf numFmtId="0" fontId="10" fillId="0" borderId="0" xfId="0" applyFont="1" applyAlignment="1">
      <alignment horizontal="center" vertical="center" textRotation="90"/>
    </xf>
    <xf numFmtId="0" fontId="3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14" fillId="0" borderId="4" xfId="0" applyFont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textRotation="90"/>
    </xf>
    <xf numFmtId="0" fontId="3" fillId="0" borderId="15" xfId="0" applyFont="1" applyBorder="1"/>
    <xf numFmtId="0" fontId="1" fillId="0" borderId="10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textRotation="90"/>
    </xf>
    <xf numFmtId="0" fontId="3" fillId="0" borderId="2" xfId="0" applyFont="1" applyBorder="1"/>
    <xf numFmtId="0" fontId="3" fillId="0" borderId="20" xfId="0" applyFont="1" applyBorder="1"/>
    <xf numFmtId="0" fontId="3" fillId="0" borderId="21" xfId="0" applyFont="1" applyBorder="1"/>
    <xf numFmtId="0" fontId="14" fillId="9" borderId="1" xfId="0" applyFont="1" applyFill="1" applyBorder="1" applyAlignment="1">
      <alignment horizontal="center" vertical="center" textRotation="90"/>
    </xf>
    <xf numFmtId="0" fontId="14" fillId="0" borderId="10" xfId="0" applyFont="1" applyBorder="1" applyAlignment="1">
      <alignment horizontal="left" vertical="center" wrapText="1"/>
    </xf>
    <xf numFmtId="0" fontId="14" fillId="10" borderId="0" xfId="0" applyFont="1" applyFill="1" applyAlignment="1">
      <alignment horizontal="center" vertical="center" textRotation="90"/>
    </xf>
    <xf numFmtId="0" fontId="0" fillId="0" borderId="0" xfId="0"/>
    <xf numFmtId="0" fontId="8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/>
      <protection locked="0"/>
    </xf>
    <xf numFmtId="0" fontId="3" fillId="0" borderId="5" xfId="0" applyFont="1" applyBorder="1" applyProtection="1">
      <protection locked="0"/>
    </xf>
    <xf numFmtId="0" fontId="6" fillId="2" borderId="0" xfId="0" applyFont="1" applyFill="1" applyAlignment="1">
      <alignment horizontal="center" vertical="center"/>
    </xf>
    <xf numFmtId="0" fontId="3" fillId="0" borderId="6" xfId="0" applyFont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Protection="1">
      <protection hidden="1"/>
    </xf>
    <xf numFmtId="0" fontId="9" fillId="5" borderId="7" xfId="0" applyFont="1" applyFill="1" applyBorder="1" applyAlignment="1" applyProtection="1">
      <alignment horizontal="center" vertical="center" wrapText="1"/>
      <protection hidden="1"/>
    </xf>
    <xf numFmtId="0" fontId="12" fillId="6" borderId="3" xfId="0" applyFont="1" applyFill="1" applyBorder="1" applyAlignment="1" applyProtection="1">
      <alignment horizontal="center" vertical="center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/>
      <protection hidden="1"/>
    </xf>
    <xf numFmtId="0" fontId="14" fillId="8" borderId="3" xfId="0" applyFont="1" applyFill="1" applyBorder="1" applyAlignment="1" applyProtection="1">
      <alignment horizontal="center"/>
      <protection hidden="1"/>
    </xf>
    <xf numFmtId="0" fontId="14" fillId="9" borderId="3" xfId="0" applyFont="1" applyFill="1" applyBorder="1" applyAlignment="1" applyProtection="1">
      <alignment horizontal="center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-28575</xdr:colOff>
      <xdr:row>0</xdr:row>
      <xdr:rowOff>180975</xdr:rowOff>
    </xdr:from>
    <xdr:ext cx="981075" cy="8667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scoteiros.org.br/wp-content/uploads/2025/03/Cartilha-Foruns-Regionais-Ramos-Escoteiro-e-Senior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9"/>
  <sheetViews>
    <sheetView tabSelected="1" workbookViewId="0">
      <pane xSplit="2" ySplit="6" topLeftCell="C61" activePane="bottomRight" state="frozen"/>
      <selection pane="topRight" activeCell="C1" sqref="C1"/>
      <selection pane="bottomLeft" activeCell="A7" sqref="A7"/>
      <selection pane="bottomRight" activeCell="F60" sqref="F60"/>
    </sheetView>
  </sheetViews>
  <sheetFormatPr defaultColWidth="14.42578125" defaultRowHeight="15" customHeight="1" x14ac:dyDescent="0.25"/>
  <cols>
    <col min="1" max="1" width="3.5703125" customWidth="1"/>
    <col min="2" max="2" width="3.85546875" customWidth="1"/>
    <col min="3" max="3" width="41.5703125" customWidth="1"/>
    <col min="4" max="4" width="30" customWidth="1"/>
    <col min="5" max="5" width="26" customWidth="1"/>
    <col min="6" max="6" width="26.85546875" customWidth="1"/>
    <col min="7" max="7" width="11.7109375" customWidth="1"/>
    <col min="8" max="8" width="8" hidden="1" customWidth="1"/>
    <col min="9" max="9" width="9.140625" hidden="1" customWidth="1"/>
    <col min="10" max="10" width="10.7109375" customWidth="1"/>
    <col min="11" max="25" width="8.7109375" customWidth="1"/>
  </cols>
  <sheetData>
    <row r="1" spans="1:25" ht="27.75" customHeight="1" x14ac:dyDescent="0.25">
      <c r="A1" s="1"/>
      <c r="B1" s="1"/>
      <c r="C1" s="99"/>
      <c r="D1" s="85"/>
      <c r="E1" s="2" t="s">
        <v>0</v>
      </c>
      <c r="F1" s="100"/>
      <c r="G1" s="101"/>
      <c r="H1" s="101"/>
      <c r="I1" s="101"/>
      <c r="J1" s="10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4" customHeight="1" x14ac:dyDescent="0.25">
      <c r="A2" s="1"/>
      <c r="B2" s="1"/>
      <c r="C2" s="102" t="s">
        <v>1</v>
      </c>
      <c r="D2" s="91"/>
      <c r="E2" s="4" t="s">
        <v>2</v>
      </c>
      <c r="F2" s="100"/>
      <c r="G2" s="101"/>
      <c r="H2" s="101"/>
      <c r="I2" s="101"/>
      <c r="J2" s="10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.75" customHeight="1" x14ac:dyDescent="0.25">
      <c r="A3" s="1"/>
      <c r="B3" s="1"/>
      <c r="C3" s="102">
        <v>2026</v>
      </c>
      <c r="D3" s="91"/>
      <c r="E3" s="2" t="s">
        <v>3</v>
      </c>
      <c r="F3" s="100"/>
      <c r="G3" s="101"/>
      <c r="H3" s="101"/>
      <c r="I3" s="101"/>
      <c r="J3" s="10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25">
      <c r="A4" s="1"/>
      <c r="B4" s="1"/>
      <c r="C4" s="1"/>
      <c r="D4" s="1"/>
      <c r="E4" s="2" t="s">
        <v>4</v>
      </c>
      <c r="F4" s="104">
        <f>SUM(J32,J43,J55,J58)</f>
        <v>0</v>
      </c>
      <c r="G4" s="105"/>
      <c r="H4" s="105"/>
      <c r="I4" s="5">
        <f>F4</f>
        <v>0</v>
      </c>
      <c r="J4" s="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7.5" customHeight="1" x14ac:dyDescent="0.25">
      <c r="A5" s="7"/>
      <c r="B5" s="7"/>
      <c r="C5" s="7"/>
      <c r="D5" s="7"/>
      <c r="E5" s="7"/>
      <c r="F5" s="92" t="str">
        <f>IF(I4=0," ",IF(I4&gt;=I7,"PARABÉNS!!!","Pontuação abaixo do mínimo"))</f>
        <v xml:space="preserve"> </v>
      </c>
      <c r="G5" s="91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" customHeight="1" x14ac:dyDescent="0.25">
      <c r="A6" s="9"/>
      <c r="B6" s="9"/>
      <c r="C6" s="10" t="s">
        <v>5</v>
      </c>
      <c r="D6" s="11" t="s">
        <v>6</v>
      </c>
      <c r="E6" s="12" t="s">
        <v>7</v>
      </c>
      <c r="F6" s="12" t="s">
        <v>8</v>
      </c>
      <c r="G6" s="11" t="s">
        <v>9</v>
      </c>
      <c r="H6" s="11" t="s">
        <v>10</v>
      </c>
      <c r="I6" s="11" t="s">
        <v>11</v>
      </c>
      <c r="J6" s="106" t="s">
        <v>12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53.25" customHeight="1" x14ac:dyDescent="0.25">
      <c r="A7" s="76" t="s">
        <v>7</v>
      </c>
      <c r="B7" s="77"/>
      <c r="C7" s="14" t="s">
        <v>13</v>
      </c>
      <c r="D7" s="15" t="s">
        <v>14</v>
      </c>
      <c r="E7" s="16" t="s">
        <v>15</v>
      </c>
      <c r="F7" s="17" t="s">
        <v>16</v>
      </c>
      <c r="G7" s="61">
        <v>0</v>
      </c>
      <c r="H7" s="18"/>
      <c r="I7" s="18">
        <f>J7</f>
        <v>3500</v>
      </c>
      <c r="J7" s="107">
        <f>IF(G7&lt;=8,3500,IF(OR(9=G7,G7&lt;=16),4500,IF(OR(17=G7,G7&lt;=24),5500,IF(G7&gt;=25,6000))))</f>
        <v>3500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7.25" customHeight="1" x14ac:dyDescent="0.25">
      <c r="A8" s="78"/>
      <c r="B8" s="79"/>
      <c r="C8" s="80"/>
      <c r="D8" s="71"/>
      <c r="E8" s="71"/>
      <c r="F8" s="71"/>
      <c r="G8" s="93"/>
      <c r="H8" s="71"/>
      <c r="I8" s="71"/>
      <c r="J8" s="7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81" t="s">
        <v>17</v>
      </c>
      <c r="B9" s="67" t="s">
        <v>18</v>
      </c>
      <c r="C9" s="19" t="s">
        <v>19</v>
      </c>
      <c r="D9" s="83" t="s">
        <v>20</v>
      </c>
      <c r="E9" s="83" t="s">
        <v>21</v>
      </c>
      <c r="F9" s="94" t="s">
        <v>22</v>
      </c>
      <c r="G9" s="97">
        <v>0</v>
      </c>
      <c r="H9" s="98">
        <v>1000</v>
      </c>
      <c r="I9" s="98">
        <v>500</v>
      </c>
      <c r="J9" s="108">
        <f>IF((I9*G9)&gt;H9,H9,I9*G9)</f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82"/>
      <c r="B10" s="69"/>
      <c r="C10" s="22" t="s">
        <v>23</v>
      </c>
      <c r="D10" s="69"/>
      <c r="E10" s="69"/>
      <c r="F10" s="95"/>
      <c r="G10" s="95"/>
      <c r="H10" s="69"/>
      <c r="I10" s="69"/>
      <c r="J10" s="10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82"/>
      <c r="B11" s="69"/>
      <c r="C11" s="22" t="s">
        <v>24</v>
      </c>
      <c r="D11" s="69"/>
      <c r="E11" s="69"/>
      <c r="F11" s="95"/>
      <c r="G11" s="95"/>
      <c r="H11" s="69"/>
      <c r="I11" s="69"/>
      <c r="J11" s="10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82"/>
      <c r="B12" s="69"/>
      <c r="C12" s="22" t="s">
        <v>25</v>
      </c>
      <c r="D12" s="69"/>
      <c r="E12" s="69"/>
      <c r="F12" s="95"/>
      <c r="G12" s="95"/>
      <c r="H12" s="69"/>
      <c r="I12" s="69"/>
      <c r="J12" s="10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82"/>
      <c r="B13" s="69"/>
      <c r="C13" s="22" t="s">
        <v>26</v>
      </c>
      <c r="D13" s="68"/>
      <c r="E13" s="68"/>
      <c r="F13" s="96"/>
      <c r="G13" s="96"/>
      <c r="H13" s="68"/>
      <c r="I13" s="68"/>
      <c r="J13" s="11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3.5" customHeight="1" x14ac:dyDescent="0.25">
      <c r="A14" s="82"/>
      <c r="B14" s="69"/>
      <c r="C14" s="23" t="s">
        <v>27</v>
      </c>
      <c r="D14" s="24" t="s">
        <v>28</v>
      </c>
      <c r="E14" s="24" t="s">
        <v>29</v>
      </c>
      <c r="F14" s="59" t="s">
        <v>22</v>
      </c>
      <c r="G14" s="55">
        <v>0</v>
      </c>
      <c r="H14" s="25">
        <v>500</v>
      </c>
      <c r="I14" s="25">
        <v>250</v>
      </c>
      <c r="J14" s="111">
        <f t="shared" ref="J14:J19" si="0">IF((I14*G14)&gt;H14,H14,I14*G14)</f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3.5" customHeight="1" x14ac:dyDescent="0.25">
      <c r="A15" s="82"/>
      <c r="B15" s="69"/>
      <c r="C15" s="22" t="s">
        <v>30</v>
      </c>
      <c r="D15" s="24" t="s">
        <v>31</v>
      </c>
      <c r="E15" s="24" t="s">
        <v>32</v>
      </c>
      <c r="F15" s="54" t="s">
        <v>22</v>
      </c>
      <c r="G15" s="55">
        <v>0</v>
      </c>
      <c r="H15" s="25">
        <v>500</v>
      </c>
      <c r="I15" s="25">
        <v>100</v>
      </c>
      <c r="J15" s="111">
        <f t="shared" si="0"/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3.5" customHeight="1" x14ac:dyDescent="0.25">
      <c r="A16" s="82"/>
      <c r="B16" s="69"/>
      <c r="C16" s="22" t="s">
        <v>33</v>
      </c>
      <c r="D16" s="24" t="s">
        <v>34</v>
      </c>
      <c r="E16" s="24" t="s">
        <v>35</v>
      </c>
      <c r="F16" s="54" t="s">
        <v>22</v>
      </c>
      <c r="G16" s="55">
        <v>0</v>
      </c>
      <c r="H16" s="25">
        <v>1000</v>
      </c>
      <c r="I16" s="25">
        <v>50</v>
      </c>
      <c r="J16" s="111">
        <f t="shared" si="0"/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3.5" customHeight="1" x14ac:dyDescent="0.25">
      <c r="A17" s="82"/>
      <c r="B17" s="69"/>
      <c r="C17" s="22" t="s">
        <v>36</v>
      </c>
      <c r="D17" s="24" t="s">
        <v>37</v>
      </c>
      <c r="E17" s="24" t="s">
        <v>38</v>
      </c>
      <c r="F17" s="54" t="s">
        <v>22</v>
      </c>
      <c r="G17" s="55">
        <v>0</v>
      </c>
      <c r="H17" s="25">
        <v>1000</v>
      </c>
      <c r="I17" s="25">
        <v>20</v>
      </c>
      <c r="J17" s="111">
        <f t="shared" si="0"/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3.5" customHeight="1" x14ac:dyDescent="0.25">
      <c r="A18" s="82"/>
      <c r="B18" s="69"/>
      <c r="C18" s="22" t="s">
        <v>39</v>
      </c>
      <c r="D18" s="24" t="s">
        <v>40</v>
      </c>
      <c r="E18" s="24" t="s">
        <v>41</v>
      </c>
      <c r="F18" s="54" t="s">
        <v>22</v>
      </c>
      <c r="G18" s="55">
        <v>0</v>
      </c>
      <c r="H18" s="25">
        <v>300</v>
      </c>
      <c r="I18" s="25">
        <v>150</v>
      </c>
      <c r="J18" s="111">
        <f t="shared" si="0"/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3.5" customHeight="1" x14ac:dyDescent="0.25">
      <c r="A19" s="82"/>
      <c r="B19" s="69"/>
      <c r="C19" s="22" t="s">
        <v>42</v>
      </c>
      <c r="D19" s="24" t="s">
        <v>43</v>
      </c>
      <c r="E19" s="24" t="s">
        <v>44</v>
      </c>
      <c r="F19" s="62" t="s">
        <v>45</v>
      </c>
      <c r="G19" s="55">
        <v>0</v>
      </c>
      <c r="H19" s="25">
        <v>200</v>
      </c>
      <c r="I19" s="25">
        <v>20</v>
      </c>
      <c r="J19" s="111">
        <f t="shared" si="0"/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3.5" customHeight="1" x14ac:dyDescent="0.25">
      <c r="A20" s="82"/>
      <c r="B20" s="68"/>
      <c r="C20" s="22" t="s">
        <v>46</v>
      </c>
      <c r="D20" s="24" t="s">
        <v>47</v>
      </c>
      <c r="E20" s="24" t="s">
        <v>48</v>
      </c>
      <c r="F20" s="62" t="s">
        <v>45</v>
      </c>
      <c r="G20" s="60" t="s">
        <v>49</v>
      </c>
      <c r="H20" s="25">
        <v>50</v>
      </c>
      <c r="I20" s="25">
        <v>50</v>
      </c>
      <c r="J20" s="111">
        <f t="shared" ref="J20:J22" si="1">IF(G20="sim",H20,0)</f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3.5" customHeight="1" x14ac:dyDescent="0.25">
      <c r="A21" s="82"/>
      <c r="B21" s="67" t="s">
        <v>50</v>
      </c>
      <c r="C21" s="22" t="s">
        <v>51</v>
      </c>
      <c r="D21" s="24" t="s">
        <v>52</v>
      </c>
      <c r="E21" s="24" t="s">
        <v>53</v>
      </c>
      <c r="F21" s="62" t="s">
        <v>45</v>
      </c>
      <c r="G21" s="60" t="s">
        <v>49</v>
      </c>
      <c r="H21" s="25">
        <v>100</v>
      </c>
      <c r="I21" s="25">
        <v>100</v>
      </c>
      <c r="J21" s="111">
        <f t="shared" si="1"/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3.5" customHeight="1" x14ac:dyDescent="0.25">
      <c r="A22" s="82"/>
      <c r="B22" s="68"/>
      <c r="C22" s="22" t="s">
        <v>54</v>
      </c>
      <c r="D22" s="24" t="s">
        <v>55</v>
      </c>
      <c r="E22" s="24" t="s">
        <v>56</v>
      </c>
      <c r="F22" s="62" t="s">
        <v>45</v>
      </c>
      <c r="G22" s="60" t="s">
        <v>49</v>
      </c>
      <c r="H22" s="25">
        <v>200</v>
      </c>
      <c r="I22" s="25">
        <v>200</v>
      </c>
      <c r="J22" s="111">
        <f t="shared" si="1"/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3.5" customHeight="1" x14ac:dyDescent="0.25">
      <c r="A23" s="82"/>
      <c r="B23" s="67" t="s">
        <v>57</v>
      </c>
      <c r="C23" s="22" t="s">
        <v>58</v>
      </c>
      <c r="D23" s="24" t="s">
        <v>59</v>
      </c>
      <c r="E23" s="24" t="s">
        <v>60</v>
      </c>
      <c r="F23" s="54" t="s">
        <v>22</v>
      </c>
      <c r="G23" s="55">
        <v>0</v>
      </c>
      <c r="H23" s="25">
        <v>400</v>
      </c>
      <c r="I23" s="25">
        <v>200</v>
      </c>
      <c r="J23" s="111">
        <f t="shared" ref="J23:J31" si="2">IF((I23*G23)&gt;H23,H23,I23*G23)</f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3.5" customHeight="1" x14ac:dyDescent="0.25">
      <c r="A24" s="82"/>
      <c r="B24" s="69"/>
      <c r="C24" s="26" t="s">
        <v>61</v>
      </c>
      <c r="D24" s="27" t="s">
        <v>62</v>
      </c>
      <c r="E24" s="27" t="s">
        <v>63</v>
      </c>
      <c r="F24" s="56" t="s">
        <v>22</v>
      </c>
      <c r="G24" s="55">
        <v>0</v>
      </c>
      <c r="H24" s="25">
        <v>10000</v>
      </c>
      <c r="I24" s="25">
        <v>200</v>
      </c>
      <c r="J24" s="111">
        <f t="shared" si="2"/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3.5" customHeight="1" x14ac:dyDescent="0.25">
      <c r="A25" s="82"/>
      <c r="B25" s="69"/>
      <c r="C25" s="26" t="s">
        <v>64</v>
      </c>
      <c r="D25" s="27" t="s">
        <v>62</v>
      </c>
      <c r="E25" s="27" t="s">
        <v>65</v>
      </c>
      <c r="F25" s="54" t="s">
        <v>22</v>
      </c>
      <c r="G25" s="57">
        <v>0</v>
      </c>
      <c r="H25" s="25">
        <v>10000</v>
      </c>
      <c r="I25" s="25">
        <v>400</v>
      </c>
      <c r="J25" s="111">
        <f t="shared" si="2"/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3.5" customHeight="1" x14ac:dyDescent="0.25">
      <c r="A26" s="82"/>
      <c r="B26" s="69"/>
      <c r="C26" s="22" t="s">
        <v>66</v>
      </c>
      <c r="D26" s="24" t="s">
        <v>67</v>
      </c>
      <c r="E26" s="24" t="s">
        <v>68</v>
      </c>
      <c r="F26" s="54" t="s">
        <v>22</v>
      </c>
      <c r="G26" s="58">
        <v>0</v>
      </c>
      <c r="H26" s="25">
        <v>10000</v>
      </c>
      <c r="I26" s="25">
        <v>150</v>
      </c>
      <c r="J26" s="111">
        <f t="shared" si="2"/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39.75" customHeight="1" x14ac:dyDescent="0.25">
      <c r="A27" s="82"/>
      <c r="B27" s="69"/>
      <c r="C27" s="22" t="s">
        <v>69</v>
      </c>
      <c r="D27" s="24" t="s">
        <v>70</v>
      </c>
      <c r="E27" s="24" t="s">
        <v>71</v>
      </c>
      <c r="F27" s="54" t="s">
        <v>22</v>
      </c>
      <c r="G27" s="55">
        <v>0</v>
      </c>
      <c r="H27" s="25">
        <v>10000</v>
      </c>
      <c r="I27" s="25">
        <v>50</v>
      </c>
      <c r="J27" s="111">
        <f t="shared" si="2"/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39.75" customHeight="1" x14ac:dyDescent="0.25">
      <c r="A28" s="82"/>
      <c r="B28" s="69"/>
      <c r="C28" s="22" t="s">
        <v>72</v>
      </c>
      <c r="D28" s="24" t="s">
        <v>73</v>
      </c>
      <c r="E28" s="24" t="s">
        <v>74</v>
      </c>
      <c r="F28" s="54" t="s">
        <v>22</v>
      </c>
      <c r="G28" s="55">
        <v>0</v>
      </c>
      <c r="H28" s="25">
        <v>10000</v>
      </c>
      <c r="I28" s="25">
        <v>100</v>
      </c>
      <c r="J28" s="111">
        <f t="shared" si="2"/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39.75" customHeight="1" x14ac:dyDescent="0.25">
      <c r="A29" s="82"/>
      <c r="B29" s="69"/>
      <c r="C29" s="28" t="s">
        <v>75</v>
      </c>
      <c r="D29" s="24" t="s">
        <v>73</v>
      </c>
      <c r="E29" s="24" t="s">
        <v>76</v>
      </c>
      <c r="F29" s="54" t="s">
        <v>22</v>
      </c>
      <c r="G29" s="55">
        <v>0</v>
      </c>
      <c r="H29" s="25">
        <v>1000</v>
      </c>
      <c r="I29" s="25">
        <v>30</v>
      </c>
      <c r="J29" s="111">
        <f t="shared" si="2"/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53.25" customHeight="1" x14ac:dyDescent="0.25">
      <c r="A30" s="82"/>
      <c r="B30" s="69"/>
      <c r="C30" s="22" t="s">
        <v>77</v>
      </c>
      <c r="D30" s="24" t="s">
        <v>78</v>
      </c>
      <c r="E30" s="24" t="s">
        <v>79</v>
      </c>
      <c r="F30" s="54" t="s">
        <v>22</v>
      </c>
      <c r="G30" s="55">
        <v>0</v>
      </c>
      <c r="H30" s="25">
        <v>1000</v>
      </c>
      <c r="I30" s="25">
        <v>20</v>
      </c>
      <c r="J30" s="111">
        <f t="shared" si="2"/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57" customHeight="1" x14ac:dyDescent="0.25">
      <c r="A31" s="82"/>
      <c r="B31" s="68"/>
      <c r="C31" s="22" t="s">
        <v>80</v>
      </c>
      <c r="D31" s="24" t="s">
        <v>81</v>
      </c>
      <c r="E31" s="24" t="s">
        <v>82</v>
      </c>
      <c r="F31" s="54" t="s">
        <v>22</v>
      </c>
      <c r="G31" s="55">
        <v>0</v>
      </c>
      <c r="H31" s="25">
        <v>400</v>
      </c>
      <c r="I31" s="25">
        <v>100</v>
      </c>
      <c r="J31" s="111">
        <f t="shared" si="2"/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29"/>
      <c r="B32" s="70" t="s">
        <v>83</v>
      </c>
      <c r="C32" s="71"/>
      <c r="D32" s="71"/>
      <c r="E32" s="71"/>
      <c r="F32" s="71"/>
      <c r="G32" s="71"/>
      <c r="H32" s="71"/>
      <c r="I32" s="72"/>
      <c r="J32" s="112">
        <f>SUM(J9:J31)</f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9.25" customHeight="1" x14ac:dyDescent="0.25">
      <c r="A33" s="84" t="s">
        <v>84</v>
      </c>
      <c r="B33" s="85"/>
      <c r="C33" s="30" t="s">
        <v>85</v>
      </c>
      <c r="D33" s="25" t="s">
        <v>86</v>
      </c>
      <c r="E33" s="24" t="s">
        <v>87</v>
      </c>
      <c r="F33" s="51" t="s">
        <v>45</v>
      </c>
      <c r="G33" s="52">
        <v>0</v>
      </c>
      <c r="H33" s="25">
        <v>10000</v>
      </c>
      <c r="I33" s="25">
        <v>10</v>
      </c>
      <c r="J33" s="111">
        <f t="shared" ref="J33:J39" si="3">IF((I33*G33)&gt;H33,H33,I33*G33)</f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9.25" customHeight="1" x14ac:dyDescent="0.25">
      <c r="A34" s="86"/>
      <c r="B34" s="77"/>
      <c r="C34" s="30" t="s">
        <v>88</v>
      </c>
      <c r="D34" s="25" t="s">
        <v>86</v>
      </c>
      <c r="E34" s="24" t="s">
        <v>89</v>
      </c>
      <c r="F34" s="51" t="s">
        <v>45</v>
      </c>
      <c r="G34" s="52">
        <v>0</v>
      </c>
      <c r="H34" s="25">
        <v>10000</v>
      </c>
      <c r="I34" s="25">
        <v>10</v>
      </c>
      <c r="J34" s="111">
        <f t="shared" si="3"/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9.25" customHeight="1" x14ac:dyDescent="0.25">
      <c r="A35" s="86"/>
      <c r="B35" s="77"/>
      <c r="C35" s="30" t="s">
        <v>90</v>
      </c>
      <c r="D35" s="25" t="s">
        <v>86</v>
      </c>
      <c r="E35" s="24" t="s">
        <v>91</v>
      </c>
      <c r="F35" s="51" t="s">
        <v>45</v>
      </c>
      <c r="G35" s="52">
        <v>0</v>
      </c>
      <c r="H35" s="25">
        <v>10000</v>
      </c>
      <c r="I35" s="25">
        <v>15</v>
      </c>
      <c r="J35" s="111">
        <f t="shared" si="3"/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9.25" customHeight="1" x14ac:dyDescent="0.25">
      <c r="A36" s="86"/>
      <c r="B36" s="77"/>
      <c r="C36" s="30" t="s">
        <v>92</v>
      </c>
      <c r="D36" s="25" t="s">
        <v>86</v>
      </c>
      <c r="E36" s="24" t="s">
        <v>93</v>
      </c>
      <c r="F36" s="51" t="s">
        <v>45</v>
      </c>
      <c r="G36" s="52">
        <v>0</v>
      </c>
      <c r="H36" s="25">
        <v>10000</v>
      </c>
      <c r="I36" s="25">
        <v>20</v>
      </c>
      <c r="J36" s="111">
        <f t="shared" si="3"/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9.25" customHeight="1" x14ac:dyDescent="0.25">
      <c r="A37" s="86"/>
      <c r="B37" s="77"/>
      <c r="C37" s="30" t="s">
        <v>94</v>
      </c>
      <c r="D37" s="25" t="s">
        <v>86</v>
      </c>
      <c r="E37" s="24" t="s">
        <v>93</v>
      </c>
      <c r="F37" s="51" t="s">
        <v>45</v>
      </c>
      <c r="G37" s="52">
        <v>0</v>
      </c>
      <c r="H37" s="25">
        <v>10000</v>
      </c>
      <c r="I37" s="25">
        <v>20</v>
      </c>
      <c r="J37" s="111">
        <f t="shared" si="3"/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9.25" customHeight="1" x14ac:dyDescent="0.25">
      <c r="A38" s="86"/>
      <c r="B38" s="77"/>
      <c r="C38" s="30" t="s">
        <v>95</v>
      </c>
      <c r="D38" s="25" t="s">
        <v>86</v>
      </c>
      <c r="E38" s="24" t="s">
        <v>87</v>
      </c>
      <c r="F38" s="51" t="s">
        <v>45</v>
      </c>
      <c r="G38" s="52">
        <v>0</v>
      </c>
      <c r="H38" s="25">
        <v>10000</v>
      </c>
      <c r="I38" s="25">
        <v>10</v>
      </c>
      <c r="J38" s="111">
        <f t="shared" si="3"/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9.25" customHeight="1" x14ac:dyDescent="0.25">
      <c r="A39" s="86"/>
      <c r="B39" s="77"/>
      <c r="C39" s="30" t="s">
        <v>96</v>
      </c>
      <c r="D39" s="24" t="s">
        <v>97</v>
      </c>
      <c r="E39" s="24" t="s">
        <v>98</v>
      </c>
      <c r="F39" s="53" t="s">
        <v>45</v>
      </c>
      <c r="G39" s="52">
        <v>0</v>
      </c>
      <c r="H39" s="25">
        <v>10000</v>
      </c>
      <c r="I39" s="25">
        <v>10</v>
      </c>
      <c r="J39" s="111">
        <f t="shared" si="3"/>
        <v>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9.25" customHeight="1" x14ac:dyDescent="0.25">
      <c r="A40" s="86"/>
      <c r="B40" s="77"/>
      <c r="C40" s="30" t="s">
        <v>99</v>
      </c>
      <c r="D40" s="24" t="s">
        <v>70</v>
      </c>
      <c r="E40" s="24" t="s">
        <v>100</v>
      </c>
      <c r="F40" s="51" t="s">
        <v>45</v>
      </c>
      <c r="G40" s="52">
        <v>0</v>
      </c>
      <c r="H40" s="25">
        <v>10000</v>
      </c>
      <c r="I40" s="25">
        <v>50</v>
      </c>
      <c r="J40" s="111">
        <f>G40</f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9.25" customHeight="1" x14ac:dyDescent="0.25">
      <c r="A41" s="86"/>
      <c r="B41" s="77"/>
      <c r="C41" s="30" t="s">
        <v>101</v>
      </c>
      <c r="D41" s="24" t="s">
        <v>70</v>
      </c>
      <c r="E41" s="24" t="s">
        <v>102</v>
      </c>
      <c r="F41" s="51" t="s">
        <v>45</v>
      </c>
      <c r="G41" s="52">
        <v>0</v>
      </c>
      <c r="H41" s="25">
        <v>10000</v>
      </c>
      <c r="I41" s="25">
        <v>50</v>
      </c>
      <c r="J41" s="111">
        <f t="shared" ref="J41:J42" si="4">IF((I41*G41)&gt;H41,H41,I41*G41)</f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9.25" customHeight="1" x14ac:dyDescent="0.25">
      <c r="A42" s="86"/>
      <c r="B42" s="77"/>
      <c r="C42" s="30" t="s">
        <v>103</v>
      </c>
      <c r="D42" s="24" t="s">
        <v>70</v>
      </c>
      <c r="E42" s="24" t="s">
        <v>104</v>
      </c>
      <c r="F42" s="51" t="s">
        <v>45</v>
      </c>
      <c r="G42" s="52">
        <v>0</v>
      </c>
      <c r="H42" s="25">
        <v>10000</v>
      </c>
      <c r="I42" s="25">
        <v>100</v>
      </c>
      <c r="J42" s="111">
        <f t="shared" si="4"/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87"/>
      <c r="B43" s="79"/>
      <c r="C43" s="73" t="s">
        <v>105</v>
      </c>
      <c r="D43" s="71"/>
      <c r="E43" s="71"/>
      <c r="F43" s="71"/>
      <c r="G43" s="71"/>
      <c r="H43" s="71"/>
      <c r="I43" s="72"/>
      <c r="J43" s="113">
        <f>SUM(J33:J42)</f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0.5" customHeight="1" x14ac:dyDescent="0.25">
      <c r="A44" s="88" t="s">
        <v>106</v>
      </c>
      <c r="B44" s="85"/>
      <c r="C44" s="22" t="s">
        <v>107</v>
      </c>
      <c r="D44" s="24" t="s">
        <v>108</v>
      </c>
      <c r="E44" s="24" t="s">
        <v>109</v>
      </c>
      <c r="F44" s="48" t="s">
        <v>110</v>
      </c>
      <c r="G44" s="49">
        <v>0</v>
      </c>
      <c r="H44" s="25">
        <v>5000</v>
      </c>
      <c r="I44" s="25">
        <v>20</v>
      </c>
      <c r="J44" s="111">
        <f t="shared" ref="J44:J54" si="5">IF((I44*G44)&gt;H44,H44,I44*G44)</f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0.5" customHeight="1" x14ac:dyDescent="0.25">
      <c r="A45" s="86"/>
      <c r="B45" s="77"/>
      <c r="C45" s="22" t="s">
        <v>111</v>
      </c>
      <c r="D45" s="20" t="s">
        <v>112</v>
      </c>
      <c r="E45" s="24" t="s">
        <v>113</v>
      </c>
      <c r="F45" s="48" t="s">
        <v>110</v>
      </c>
      <c r="G45" s="49">
        <v>0</v>
      </c>
      <c r="H45" s="25">
        <v>5000</v>
      </c>
      <c r="I45" s="25">
        <v>30</v>
      </c>
      <c r="J45" s="111">
        <f t="shared" si="5"/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0.5" customHeight="1" x14ac:dyDescent="0.25">
      <c r="A46" s="86"/>
      <c r="B46" s="77"/>
      <c r="C46" s="22" t="s">
        <v>114</v>
      </c>
      <c r="D46" s="20" t="s">
        <v>115</v>
      </c>
      <c r="E46" s="24" t="s">
        <v>116</v>
      </c>
      <c r="F46" s="48" t="s">
        <v>117</v>
      </c>
      <c r="G46" s="49">
        <v>0</v>
      </c>
      <c r="H46" s="25">
        <v>5000</v>
      </c>
      <c r="I46" s="25">
        <v>50</v>
      </c>
      <c r="J46" s="111">
        <f t="shared" si="5"/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0.5" customHeight="1" x14ac:dyDescent="0.25">
      <c r="A47" s="86"/>
      <c r="B47" s="77"/>
      <c r="C47" s="22" t="s">
        <v>118</v>
      </c>
      <c r="D47" s="20" t="s">
        <v>119</v>
      </c>
      <c r="E47" s="24" t="s">
        <v>120</v>
      </c>
      <c r="F47" s="48" t="s">
        <v>110</v>
      </c>
      <c r="G47" s="49">
        <v>0</v>
      </c>
      <c r="H47" s="25">
        <v>5000</v>
      </c>
      <c r="I47" s="25">
        <v>50</v>
      </c>
      <c r="J47" s="111">
        <f t="shared" si="5"/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0.5" customHeight="1" x14ac:dyDescent="0.25">
      <c r="A48" s="86"/>
      <c r="B48" s="77"/>
      <c r="C48" s="22" t="s">
        <v>121</v>
      </c>
      <c r="D48" s="20" t="s">
        <v>122</v>
      </c>
      <c r="E48" s="24" t="s">
        <v>123</v>
      </c>
      <c r="F48" s="48" t="s">
        <v>117</v>
      </c>
      <c r="G48" s="49">
        <v>0</v>
      </c>
      <c r="H48" s="25">
        <v>5000</v>
      </c>
      <c r="I48" s="25">
        <v>75</v>
      </c>
      <c r="J48" s="111">
        <f t="shared" si="5"/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0.5" customHeight="1" x14ac:dyDescent="0.25">
      <c r="A49" s="86"/>
      <c r="B49" s="77"/>
      <c r="C49" s="22" t="s">
        <v>124</v>
      </c>
      <c r="D49" s="20" t="s">
        <v>125</v>
      </c>
      <c r="E49" s="24" t="s">
        <v>126</v>
      </c>
      <c r="F49" s="48" t="s">
        <v>110</v>
      </c>
      <c r="G49" s="49">
        <v>0</v>
      </c>
      <c r="H49" s="25">
        <v>5000</v>
      </c>
      <c r="I49" s="25">
        <v>75</v>
      </c>
      <c r="J49" s="111">
        <f t="shared" si="5"/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0.5" customHeight="1" x14ac:dyDescent="0.25">
      <c r="A50" s="86"/>
      <c r="B50" s="77"/>
      <c r="C50" s="89" t="s">
        <v>127</v>
      </c>
      <c r="D50" s="24" t="s">
        <v>128</v>
      </c>
      <c r="E50" s="32" t="s">
        <v>129</v>
      </c>
      <c r="F50" s="48" t="s">
        <v>117</v>
      </c>
      <c r="G50" s="49">
        <v>0</v>
      </c>
      <c r="H50" s="25">
        <v>5000</v>
      </c>
      <c r="I50" s="25">
        <v>100</v>
      </c>
      <c r="J50" s="111">
        <f t="shared" si="5"/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30" customHeight="1" x14ac:dyDescent="0.25">
      <c r="A51" s="86"/>
      <c r="B51" s="77"/>
      <c r="C51" s="68"/>
      <c r="D51" s="33" t="s">
        <v>130</v>
      </c>
      <c r="E51" s="33" t="s">
        <v>131</v>
      </c>
      <c r="F51" s="50" t="s">
        <v>45</v>
      </c>
      <c r="G51" s="49">
        <v>0</v>
      </c>
      <c r="H51" s="25">
        <v>5000</v>
      </c>
      <c r="I51" s="25">
        <v>30</v>
      </c>
      <c r="J51" s="111">
        <f t="shared" si="5"/>
        <v>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61.5" customHeight="1" x14ac:dyDescent="0.25">
      <c r="A52" s="86"/>
      <c r="B52" s="77"/>
      <c r="C52" s="22" t="s">
        <v>132</v>
      </c>
      <c r="D52" s="33" t="s">
        <v>133</v>
      </c>
      <c r="E52" s="24" t="s">
        <v>134</v>
      </c>
      <c r="F52" s="48" t="s">
        <v>135</v>
      </c>
      <c r="G52" s="49">
        <v>0</v>
      </c>
      <c r="H52" s="25">
        <v>300</v>
      </c>
      <c r="I52" s="25">
        <v>25</v>
      </c>
      <c r="J52" s="111">
        <f t="shared" si="5"/>
        <v>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9.5" customHeight="1" x14ac:dyDescent="0.25">
      <c r="A53" s="86"/>
      <c r="B53" s="77"/>
      <c r="C53" s="22" t="s">
        <v>136</v>
      </c>
      <c r="D53" s="33" t="s">
        <v>133</v>
      </c>
      <c r="E53" s="24" t="s">
        <v>137</v>
      </c>
      <c r="F53" s="48" t="s">
        <v>138</v>
      </c>
      <c r="G53" s="49">
        <v>0</v>
      </c>
      <c r="H53" s="25">
        <v>5000</v>
      </c>
      <c r="I53" s="25">
        <v>50</v>
      </c>
      <c r="J53" s="111">
        <f t="shared" si="5"/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0.5" customHeight="1" x14ac:dyDescent="0.25">
      <c r="A54" s="86"/>
      <c r="B54" s="77"/>
      <c r="C54" s="22" t="s">
        <v>139</v>
      </c>
      <c r="D54" s="33" t="s">
        <v>140</v>
      </c>
      <c r="E54" s="24" t="s">
        <v>141</v>
      </c>
      <c r="F54" s="50" t="s">
        <v>45</v>
      </c>
      <c r="G54" s="49">
        <v>0</v>
      </c>
      <c r="H54" s="25">
        <v>200</v>
      </c>
      <c r="I54" s="25">
        <v>50</v>
      </c>
      <c r="J54" s="111">
        <f t="shared" si="5"/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87"/>
      <c r="B55" s="79"/>
      <c r="C55" s="74" t="s">
        <v>142</v>
      </c>
      <c r="D55" s="71"/>
      <c r="E55" s="71"/>
      <c r="F55" s="71"/>
      <c r="G55" s="71"/>
      <c r="H55" s="71"/>
      <c r="I55" s="72"/>
      <c r="J55" s="114">
        <f>SUM(J44:J54)</f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81.75" customHeight="1" x14ac:dyDescent="0.25">
      <c r="A56" s="90" t="s">
        <v>143</v>
      </c>
      <c r="B56" s="34" t="s">
        <v>144</v>
      </c>
      <c r="C56" s="22" t="s">
        <v>145</v>
      </c>
      <c r="D56" s="33" t="s">
        <v>146</v>
      </c>
      <c r="E56" s="24" t="s">
        <v>137</v>
      </c>
      <c r="F56" s="44" t="s">
        <v>45</v>
      </c>
      <c r="G56" s="45"/>
      <c r="H56" s="25">
        <v>10000</v>
      </c>
      <c r="I56" s="25">
        <v>50</v>
      </c>
      <c r="J56" s="111">
        <f t="shared" ref="J56:J57" si="6">IF((I56*G56)&gt;H56,H56,I56*G56)</f>
        <v>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84.75" customHeight="1" x14ac:dyDescent="0.25">
      <c r="A57" s="91"/>
      <c r="B57" s="90" t="s">
        <v>147</v>
      </c>
      <c r="C57" s="31" t="s">
        <v>148</v>
      </c>
      <c r="D57" s="35" t="s">
        <v>149</v>
      </c>
      <c r="E57" s="24" t="s">
        <v>137</v>
      </c>
      <c r="F57" s="46" t="s">
        <v>45</v>
      </c>
      <c r="G57" s="47"/>
      <c r="H57" s="21">
        <v>10000</v>
      </c>
      <c r="I57" s="21">
        <v>50</v>
      </c>
      <c r="J57" s="115">
        <f t="shared" si="6"/>
        <v>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91"/>
      <c r="B58" s="91"/>
      <c r="C58" s="75" t="s">
        <v>150</v>
      </c>
      <c r="D58" s="71"/>
      <c r="E58" s="71"/>
      <c r="F58" s="71"/>
      <c r="G58" s="71"/>
      <c r="H58" s="71"/>
      <c r="I58" s="71"/>
      <c r="J58" s="36">
        <f>SUM(J56:J57)</f>
        <v>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7"/>
      <c r="B59" s="7"/>
      <c r="C59" s="37"/>
      <c r="D59" s="37"/>
      <c r="E59" s="7"/>
      <c r="F59" s="7"/>
      <c r="G59" s="7"/>
      <c r="H59" s="8"/>
      <c r="I59" s="8"/>
      <c r="J59" s="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7"/>
      <c r="B60" s="7"/>
      <c r="C60" s="39" t="s">
        <v>151</v>
      </c>
      <c r="D60" s="39"/>
      <c r="E60" s="40"/>
      <c r="F60" s="40"/>
      <c r="G60" s="7"/>
      <c r="H60" s="8"/>
      <c r="I60" s="8"/>
      <c r="J60" s="8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7"/>
      <c r="B61" s="7"/>
      <c r="C61" s="40"/>
      <c r="D61" s="40"/>
      <c r="E61" s="40"/>
      <c r="F61" s="40"/>
      <c r="G61" s="7"/>
      <c r="H61" s="8"/>
      <c r="I61" s="8"/>
      <c r="J61" s="8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7"/>
      <c r="B62" s="7"/>
      <c r="C62" s="40"/>
      <c r="D62" s="40"/>
      <c r="E62" s="40"/>
      <c r="F62" s="40"/>
      <c r="G62" s="7"/>
      <c r="H62" s="8"/>
      <c r="I62" s="8"/>
      <c r="J62" s="8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7"/>
      <c r="B63" s="7"/>
      <c r="C63" s="40"/>
      <c r="D63" s="40"/>
      <c r="E63" s="40"/>
      <c r="F63" s="40"/>
      <c r="G63" s="7"/>
      <c r="H63" s="8"/>
      <c r="I63" s="8"/>
      <c r="J63" s="8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7"/>
      <c r="B64" s="7"/>
      <c r="C64" s="40"/>
      <c r="D64" s="40"/>
      <c r="E64" s="40"/>
      <c r="F64" s="40"/>
      <c r="G64" s="7"/>
      <c r="H64" s="8"/>
      <c r="I64" s="8"/>
      <c r="J64" s="8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7"/>
      <c r="B65" s="7"/>
      <c r="C65" s="40"/>
      <c r="D65" s="40"/>
      <c r="E65" s="40"/>
      <c r="F65" s="40"/>
      <c r="G65" s="7"/>
      <c r="H65" s="8"/>
      <c r="I65" s="8"/>
      <c r="J65" s="8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7"/>
      <c r="B66" s="7"/>
      <c r="C66" s="41" t="s">
        <v>152</v>
      </c>
      <c r="D66" s="40"/>
      <c r="E66" s="65" t="s">
        <v>153</v>
      </c>
      <c r="F66" s="66"/>
      <c r="G66" s="7"/>
      <c r="H66" s="8"/>
      <c r="I66" s="8"/>
      <c r="J66" s="8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7"/>
      <c r="B67" s="7"/>
      <c r="C67" s="42" t="s">
        <v>154</v>
      </c>
      <c r="D67" s="40"/>
      <c r="E67" s="63" t="s">
        <v>155</v>
      </c>
      <c r="F67" s="64"/>
      <c r="G67" s="7"/>
      <c r="H67" s="8"/>
      <c r="I67" s="8"/>
      <c r="J67" s="8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43"/>
      <c r="D68" s="43"/>
      <c r="E68" s="43"/>
      <c r="F68" s="43"/>
      <c r="G68" s="3"/>
      <c r="H68" s="38"/>
      <c r="I68" s="38"/>
      <c r="J68" s="38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43"/>
      <c r="D69" s="43"/>
      <c r="E69" s="43"/>
      <c r="F69" s="43"/>
      <c r="G69" s="3"/>
      <c r="H69" s="38"/>
      <c r="I69" s="38"/>
      <c r="J69" s="38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43"/>
      <c r="D70" s="43"/>
      <c r="E70" s="40"/>
      <c r="F70" s="40"/>
      <c r="G70" s="3"/>
      <c r="H70" s="38"/>
      <c r="I70" s="38"/>
      <c r="J70" s="3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43"/>
      <c r="D71" s="43"/>
      <c r="E71" s="65" t="s">
        <v>156</v>
      </c>
      <c r="F71" s="66"/>
      <c r="G71" s="3"/>
      <c r="H71" s="38"/>
      <c r="I71" s="38"/>
      <c r="J71" s="38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43"/>
      <c r="D72" s="43"/>
      <c r="E72" s="63" t="s">
        <v>157</v>
      </c>
      <c r="F72" s="64"/>
      <c r="G72" s="3"/>
      <c r="H72" s="38"/>
      <c r="I72" s="38"/>
      <c r="J72" s="38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43"/>
      <c r="D73" s="43"/>
      <c r="E73" s="43"/>
      <c r="F73" s="43"/>
      <c r="G73" s="3"/>
      <c r="H73" s="38"/>
      <c r="I73" s="38"/>
      <c r="J73" s="38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43"/>
      <c r="D74" s="43"/>
      <c r="E74" s="43"/>
      <c r="F74" s="43"/>
      <c r="G74" s="3"/>
      <c r="H74" s="38"/>
      <c r="I74" s="38"/>
      <c r="J74" s="38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8"/>
      <c r="I75" s="38"/>
      <c r="J75" s="38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8"/>
      <c r="I76" s="38"/>
      <c r="J76" s="38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8"/>
      <c r="I77" s="38"/>
      <c r="J77" s="38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8"/>
      <c r="I78" s="38"/>
      <c r="J78" s="3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8"/>
      <c r="I79" s="38"/>
      <c r="J79" s="38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8"/>
      <c r="I80" s="38"/>
      <c r="J80" s="38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8"/>
      <c r="I81" s="38"/>
      <c r="J81" s="38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8"/>
      <c r="I82" s="38"/>
      <c r="J82" s="38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8"/>
      <c r="I83" s="38"/>
      <c r="J83" s="3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8"/>
      <c r="I84" s="38"/>
      <c r="J84" s="38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8"/>
      <c r="I85" s="38"/>
      <c r="J85" s="38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8"/>
      <c r="I86" s="38"/>
      <c r="J86" s="38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8"/>
      <c r="I87" s="38"/>
      <c r="J87" s="38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8"/>
      <c r="I88" s="38"/>
      <c r="J88" s="38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8"/>
      <c r="I89" s="38"/>
      <c r="J89" s="38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8"/>
      <c r="I90" s="38"/>
      <c r="J90" s="38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8"/>
      <c r="I91" s="38"/>
      <c r="J91" s="38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8"/>
      <c r="I92" s="38"/>
      <c r="J92" s="38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8"/>
      <c r="I93" s="38"/>
      <c r="J93" s="38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8"/>
      <c r="I94" s="38"/>
      <c r="J94" s="38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8"/>
      <c r="I95" s="38"/>
      <c r="J95" s="38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8"/>
      <c r="I96" s="38"/>
      <c r="J96" s="38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8"/>
      <c r="I97" s="38"/>
      <c r="J97" s="38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8"/>
      <c r="I98" s="38"/>
      <c r="J98" s="38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8"/>
      <c r="I99" s="38"/>
      <c r="J99" s="38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8"/>
      <c r="I100" s="38"/>
      <c r="J100" s="38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8"/>
      <c r="I101" s="38"/>
      <c r="J101" s="38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8"/>
      <c r="I102" s="38"/>
      <c r="J102" s="38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8"/>
      <c r="I103" s="38"/>
      <c r="J103" s="38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8"/>
      <c r="I104" s="38"/>
      <c r="J104" s="38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8"/>
      <c r="I105" s="38"/>
      <c r="J105" s="38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8"/>
      <c r="I106" s="38"/>
      <c r="J106" s="38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8"/>
      <c r="I107" s="38"/>
      <c r="J107" s="38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8"/>
      <c r="I108" s="38"/>
      <c r="J108" s="38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8"/>
      <c r="I109" s="38"/>
      <c r="J109" s="38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8"/>
      <c r="I110" s="38"/>
      <c r="J110" s="38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8"/>
      <c r="I111" s="38"/>
      <c r="J111" s="38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8"/>
      <c r="I112" s="38"/>
      <c r="J112" s="38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8"/>
      <c r="I113" s="38"/>
      <c r="J113" s="38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8"/>
      <c r="I114" s="38"/>
      <c r="J114" s="38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8"/>
      <c r="I115" s="38"/>
      <c r="J115" s="38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8"/>
      <c r="I116" s="38"/>
      <c r="J116" s="38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8"/>
      <c r="I117" s="38"/>
      <c r="J117" s="38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8"/>
      <c r="I118" s="38"/>
      <c r="J118" s="38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8"/>
      <c r="I119" s="38"/>
      <c r="J119" s="38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8"/>
      <c r="I120" s="38"/>
      <c r="J120" s="38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8"/>
      <c r="I121" s="38"/>
      <c r="J121" s="38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8"/>
      <c r="I122" s="38"/>
      <c r="J122" s="38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8"/>
      <c r="I123" s="38"/>
      <c r="J123" s="38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8"/>
      <c r="I124" s="38"/>
      <c r="J124" s="38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8"/>
      <c r="I125" s="38"/>
      <c r="J125" s="38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8"/>
      <c r="I126" s="38"/>
      <c r="J126" s="38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8"/>
      <c r="I127" s="38"/>
      <c r="J127" s="38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8"/>
      <c r="I128" s="38"/>
      <c r="J128" s="38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8"/>
      <c r="I129" s="38"/>
      <c r="J129" s="38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8"/>
      <c r="I130" s="38"/>
      <c r="J130" s="38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8"/>
      <c r="I131" s="38"/>
      <c r="J131" s="38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8"/>
      <c r="I132" s="38"/>
      <c r="J132" s="38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8"/>
      <c r="I133" s="38"/>
      <c r="J133" s="38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8"/>
      <c r="I134" s="38"/>
      <c r="J134" s="38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8"/>
      <c r="I135" s="38"/>
      <c r="J135" s="38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8"/>
      <c r="I136" s="38"/>
      <c r="J136" s="38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8"/>
      <c r="I137" s="38"/>
      <c r="J137" s="38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8"/>
      <c r="I138" s="38"/>
      <c r="J138" s="38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8"/>
      <c r="I139" s="38"/>
      <c r="J139" s="38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8"/>
      <c r="I140" s="38"/>
      <c r="J140" s="38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8"/>
      <c r="I141" s="38"/>
      <c r="J141" s="38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8"/>
      <c r="I142" s="38"/>
      <c r="J142" s="38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8"/>
      <c r="I143" s="38"/>
      <c r="J143" s="38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8"/>
      <c r="I144" s="38"/>
      <c r="J144" s="38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8"/>
      <c r="I145" s="38"/>
      <c r="J145" s="38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8"/>
      <c r="I146" s="38"/>
      <c r="J146" s="38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8"/>
      <c r="I147" s="38"/>
      <c r="J147" s="38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8"/>
      <c r="I148" s="38"/>
      <c r="J148" s="38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8"/>
      <c r="I149" s="38"/>
      <c r="J149" s="38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8"/>
      <c r="I150" s="38"/>
      <c r="J150" s="38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8"/>
      <c r="I151" s="38"/>
      <c r="J151" s="38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8"/>
      <c r="I152" s="38"/>
      <c r="J152" s="38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8"/>
      <c r="I153" s="38"/>
      <c r="J153" s="38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8"/>
      <c r="I154" s="38"/>
      <c r="J154" s="38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8"/>
      <c r="I155" s="38"/>
      <c r="J155" s="38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8"/>
      <c r="I156" s="38"/>
      <c r="J156" s="38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8"/>
      <c r="I157" s="38"/>
      <c r="J157" s="38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8"/>
      <c r="I158" s="38"/>
      <c r="J158" s="38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8"/>
      <c r="I159" s="38"/>
      <c r="J159" s="38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8"/>
      <c r="I160" s="38"/>
      <c r="J160" s="38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8"/>
      <c r="I161" s="38"/>
      <c r="J161" s="38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8"/>
      <c r="I162" s="38"/>
      <c r="J162" s="38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8"/>
      <c r="I163" s="38"/>
      <c r="J163" s="38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8"/>
      <c r="I164" s="38"/>
      <c r="J164" s="38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8"/>
      <c r="I165" s="38"/>
      <c r="J165" s="38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8"/>
      <c r="I166" s="38"/>
      <c r="J166" s="38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8"/>
      <c r="I167" s="38"/>
      <c r="J167" s="38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8"/>
      <c r="I168" s="38"/>
      <c r="J168" s="38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8"/>
      <c r="I169" s="38"/>
      <c r="J169" s="38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8"/>
      <c r="I170" s="38"/>
      <c r="J170" s="38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8"/>
      <c r="I171" s="38"/>
      <c r="J171" s="38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8"/>
      <c r="I172" s="38"/>
      <c r="J172" s="38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8"/>
      <c r="I173" s="38"/>
      <c r="J173" s="38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8"/>
      <c r="I174" s="38"/>
      <c r="J174" s="38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8"/>
      <c r="I175" s="38"/>
      <c r="J175" s="38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8"/>
      <c r="I176" s="38"/>
      <c r="J176" s="38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8"/>
      <c r="I177" s="38"/>
      <c r="J177" s="38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8"/>
      <c r="I178" s="38"/>
      <c r="J178" s="38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8"/>
      <c r="I179" s="38"/>
      <c r="J179" s="38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8"/>
      <c r="I180" s="38"/>
      <c r="J180" s="38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8"/>
      <c r="I181" s="38"/>
      <c r="J181" s="38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8"/>
      <c r="I182" s="38"/>
      <c r="J182" s="38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8"/>
      <c r="I183" s="38"/>
      <c r="J183" s="38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8"/>
      <c r="I184" s="38"/>
      <c r="J184" s="38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8"/>
      <c r="I185" s="38"/>
      <c r="J185" s="38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8"/>
      <c r="I186" s="38"/>
      <c r="J186" s="38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8"/>
      <c r="I187" s="38"/>
      <c r="J187" s="38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8"/>
      <c r="I188" s="38"/>
      <c r="J188" s="38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8"/>
      <c r="I189" s="38"/>
      <c r="J189" s="38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8"/>
      <c r="I190" s="38"/>
      <c r="J190" s="38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8"/>
      <c r="I191" s="38"/>
      <c r="J191" s="38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8"/>
      <c r="I192" s="38"/>
      <c r="J192" s="38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8"/>
      <c r="I193" s="38"/>
      <c r="J193" s="38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8"/>
      <c r="I194" s="38"/>
      <c r="J194" s="38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8"/>
      <c r="I195" s="38"/>
      <c r="J195" s="38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8"/>
      <c r="I196" s="38"/>
      <c r="J196" s="38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8"/>
      <c r="I197" s="38"/>
      <c r="J197" s="38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8"/>
      <c r="I198" s="38"/>
      <c r="J198" s="38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8"/>
      <c r="I199" s="38"/>
      <c r="J199" s="38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8"/>
      <c r="I200" s="38"/>
      <c r="J200" s="38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8"/>
      <c r="I201" s="38"/>
      <c r="J201" s="38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8"/>
      <c r="I202" s="38"/>
      <c r="J202" s="38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8"/>
      <c r="I203" s="38"/>
      <c r="J203" s="38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8"/>
      <c r="I204" s="38"/>
      <c r="J204" s="38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8"/>
      <c r="I205" s="38"/>
      <c r="J205" s="38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8"/>
      <c r="I206" s="38"/>
      <c r="J206" s="38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8"/>
      <c r="I207" s="38"/>
      <c r="J207" s="38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8"/>
      <c r="I208" s="38"/>
      <c r="J208" s="38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8"/>
      <c r="I209" s="38"/>
      <c r="J209" s="38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8"/>
      <c r="I210" s="38"/>
      <c r="J210" s="38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8"/>
      <c r="I211" s="38"/>
      <c r="J211" s="38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8"/>
      <c r="I212" s="38"/>
      <c r="J212" s="38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8"/>
      <c r="I213" s="38"/>
      <c r="J213" s="38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8"/>
      <c r="I214" s="38"/>
      <c r="J214" s="38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8"/>
      <c r="I215" s="38"/>
      <c r="J215" s="38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8"/>
      <c r="I216" s="38"/>
      <c r="J216" s="38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8"/>
      <c r="I217" s="38"/>
      <c r="J217" s="38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8"/>
      <c r="I218" s="38"/>
      <c r="J218" s="38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8"/>
      <c r="I219" s="38"/>
      <c r="J219" s="38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8"/>
      <c r="I220" s="38"/>
      <c r="J220" s="38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8"/>
      <c r="I221" s="38"/>
      <c r="J221" s="38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8"/>
      <c r="I222" s="38"/>
      <c r="J222" s="38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8"/>
      <c r="I223" s="38"/>
      <c r="J223" s="38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8"/>
      <c r="I224" s="38"/>
      <c r="J224" s="38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8"/>
      <c r="I225" s="38"/>
      <c r="J225" s="38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8"/>
      <c r="I226" s="38"/>
      <c r="J226" s="38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8"/>
      <c r="I227" s="38"/>
      <c r="J227" s="38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8"/>
      <c r="I228" s="38"/>
      <c r="J228" s="38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8"/>
      <c r="I229" s="38"/>
      <c r="J229" s="38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8"/>
      <c r="I230" s="38"/>
      <c r="J230" s="38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8"/>
      <c r="I231" s="38"/>
      <c r="J231" s="38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8"/>
      <c r="I232" s="38"/>
      <c r="J232" s="38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8"/>
      <c r="I233" s="38"/>
      <c r="J233" s="38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8"/>
      <c r="I234" s="38"/>
      <c r="J234" s="38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8"/>
      <c r="I235" s="38"/>
      <c r="J235" s="38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8"/>
      <c r="I236" s="38"/>
      <c r="J236" s="38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8"/>
      <c r="I237" s="38"/>
      <c r="J237" s="38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8"/>
      <c r="I238" s="38"/>
      <c r="J238" s="38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8"/>
      <c r="I239" s="38"/>
      <c r="J239" s="38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8"/>
      <c r="I240" s="38"/>
      <c r="J240" s="38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8"/>
      <c r="I241" s="38"/>
      <c r="J241" s="38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8"/>
      <c r="I242" s="38"/>
      <c r="J242" s="38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8"/>
      <c r="I243" s="38"/>
      <c r="J243" s="38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8"/>
      <c r="I244" s="38"/>
      <c r="J244" s="38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8"/>
      <c r="I245" s="38"/>
      <c r="J245" s="38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8"/>
      <c r="I246" s="38"/>
      <c r="J246" s="38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8"/>
      <c r="I247" s="38"/>
      <c r="J247" s="38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8"/>
      <c r="I248" s="38"/>
      <c r="J248" s="38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8"/>
      <c r="I249" s="38"/>
      <c r="J249" s="38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8"/>
      <c r="I250" s="38"/>
      <c r="J250" s="38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8"/>
      <c r="I251" s="38"/>
      <c r="J251" s="38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8"/>
      <c r="I252" s="38"/>
      <c r="J252" s="38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8"/>
      <c r="I253" s="38"/>
      <c r="J253" s="38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8"/>
      <c r="I254" s="38"/>
      <c r="J254" s="38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8"/>
      <c r="I255" s="38"/>
      <c r="J255" s="38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8"/>
      <c r="I256" s="38"/>
      <c r="J256" s="38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8"/>
      <c r="I257" s="38"/>
      <c r="J257" s="38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8"/>
      <c r="I258" s="38"/>
      <c r="J258" s="38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8"/>
      <c r="I259" s="38"/>
      <c r="J259" s="38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8"/>
      <c r="I260" s="38"/>
      <c r="J260" s="38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8"/>
      <c r="I261" s="38"/>
      <c r="J261" s="38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8"/>
      <c r="I262" s="38"/>
      <c r="J262" s="38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8"/>
      <c r="I263" s="38"/>
      <c r="J263" s="38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8"/>
      <c r="I264" s="38"/>
      <c r="J264" s="38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8"/>
      <c r="I265" s="38"/>
      <c r="J265" s="38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8"/>
      <c r="I266" s="38"/>
      <c r="J266" s="38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8"/>
      <c r="I267" s="38"/>
      <c r="J267" s="38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8"/>
      <c r="I268" s="38"/>
      <c r="J268" s="38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8"/>
      <c r="I269" s="38"/>
      <c r="J269" s="38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8"/>
      <c r="I270" s="38"/>
      <c r="J270" s="38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8"/>
      <c r="I271" s="38"/>
      <c r="J271" s="38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8"/>
      <c r="I272" s="38"/>
      <c r="J272" s="38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sheetProtection algorithmName="SHA-512" hashValue="3tIu0jCWWU/4FP0qZ0+TMFYJeUnWdjgH+18wSKDwSmN9lQsAyF7zKO3ceDXST6I2skmQS1/0I/lZf4pACb1u8A==" saltValue="sV4mDWv9MVBeyptSPYDsYA==" spinCount="100000" sheet="1" objects="1" scenarios="1"/>
  <mergeCells count="35">
    <mergeCell ref="C1:D1"/>
    <mergeCell ref="F1:J1"/>
    <mergeCell ref="C2:D2"/>
    <mergeCell ref="F2:J2"/>
    <mergeCell ref="F3:J3"/>
    <mergeCell ref="C3:D3"/>
    <mergeCell ref="F4:H4"/>
    <mergeCell ref="F5:G5"/>
    <mergeCell ref="G8:J8"/>
    <mergeCell ref="F9:F13"/>
    <mergeCell ref="G9:G13"/>
    <mergeCell ref="H9:H13"/>
    <mergeCell ref="I9:I13"/>
    <mergeCell ref="J9:J13"/>
    <mergeCell ref="A7:B8"/>
    <mergeCell ref="C8:F8"/>
    <mergeCell ref="A9:A31"/>
    <mergeCell ref="B9:B20"/>
    <mergeCell ref="D9:D13"/>
    <mergeCell ref="E9:E13"/>
    <mergeCell ref="E67:F67"/>
    <mergeCell ref="E71:F71"/>
    <mergeCell ref="E72:F72"/>
    <mergeCell ref="B21:B22"/>
    <mergeCell ref="B23:B31"/>
    <mergeCell ref="B32:I32"/>
    <mergeCell ref="C43:I43"/>
    <mergeCell ref="C55:I55"/>
    <mergeCell ref="E66:F66"/>
    <mergeCell ref="C58:I58"/>
    <mergeCell ref="A33:B43"/>
    <mergeCell ref="A44:B55"/>
    <mergeCell ref="C50:C51"/>
    <mergeCell ref="B57:B58"/>
    <mergeCell ref="A56:A58"/>
  </mergeCells>
  <dataValidations disablePrompts="1" count="1">
    <dataValidation type="list" allowBlank="1" showErrorMessage="1" sqref="G20:G22" xr:uid="{00000000-0002-0000-0000-000000000000}">
      <formula1>"sim,não,Selecione"</formula1>
    </dataValidation>
  </dataValidations>
  <hyperlinks>
    <hyperlink ref="C29" r:id="rId1" xr:uid="{00000000-0004-0000-0000-000000000000}"/>
  </hyperlinks>
  <pageMargins left="0.25" right="0.25" top="0.75" bottom="0.75" header="0" footer="0"/>
  <pageSetup paperSize="9" fitToHeight="0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TEP_2026(V1.0)</vt:lpstr>
      <vt:lpstr>PONTUACAO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de Paula</cp:lastModifiedBy>
  <dcterms:modified xsi:type="dcterms:W3CDTF">2026-08-26T00:30:15Z</dcterms:modified>
</cp:coreProperties>
</file>